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zuzamac/Documents/"/>
    </mc:Choice>
  </mc:AlternateContent>
  <xr:revisionPtr revIDLastSave="0" documentId="8_{A65BBF3B-BF28-0F4D-B2C9-67045D920FD8}" xr6:coauthVersionLast="36" xr6:coauthVersionMax="36" xr10:uidLastSave="{00000000-0000-0000-0000-000000000000}"/>
  <bookViews>
    <workbookView xWindow="0" yWindow="460" windowWidth="27900" windowHeight="15080" xr2:uid="{00000000-000D-0000-FFFF-FFFF00000000}"/>
  </bookViews>
  <sheets>
    <sheet name="Dane finansowe" sheetId="1" r:id="rId1"/>
  </sheets>
  <definedNames>
    <definedName name="_xlnm.Print_Area" localSheetId="0">'Dane finansowe'!$A$1:$P$39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O33" i="1"/>
  <c r="O31" i="1"/>
  <c r="O25" i="1"/>
  <c r="O26" i="1" s="1"/>
  <c r="O27" i="1" s="1"/>
  <c r="O22" i="1"/>
  <c r="O19" i="1"/>
  <c r="O13" i="1"/>
  <c r="O9" i="1"/>
  <c r="O10" i="1" s="1"/>
  <c r="N13" i="1" l="1"/>
  <c r="N6" i="1"/>
  <c r="G6" i="1" l="1"/>
  <c r="L6" i="1"/>
  <c r="B6" i="1"/>
  <c r="D6" i="1"/>
  <c r="E6" i="1"/>
  <c r="F6" i="1"/>
  <c r="H6" i="1"/>
  <c r="I6" i="1"/>
  <c r="J6" i="1"/>
  <c r="M6" i="1"/>
  <c r="C6" i="1"/>
  <c r="D13" i="1" l="1"/>
  <c r="E13" i="1"/>
  <c r="F13" i="1"/>
  <c r="H13" i="1"/>
  <c r="I13" i="1"/>
  <c r="J13" i="1"/>
  <c r="M13" i="1"/>
  <c r="B13" i="1"/>
  <c r="G13" i="1"/>
  <c r="L13" i="1"/>
  <c r="C13" i="1"/>
  <c r="D10" i="1"/>
  <c r="F10" i="1"/>
  <c r="I10" i="1"/>
  <c r="C10" i="1"/>
  <c r="K7" i="1"/>
  <c r="K8" i="1"/>
  <c r="K11" i="1"/>
  <c r="K12" i="1"/>
  <c r="K4" i="1"/>
  <c r="K31" i="1"/>
  <c r="K25" i="1"/>
  <c r="K22" i="1"/>
  <c r="K19" i="1"/>
  <c r="I31" i="1"/>
  <c r="I25" i="1"/>
  <c r="I22" i="1"/>
  <c r="I19" i="1"/>
  <c r="J25" i="1"/>
  <c r="J19" i="1"/>
  <c r="F31" i="1"/>
  <c r="F25" i="1"/>
  <c r="F22" i="1"/>
  <c r="F19" i="1"/>
  <c r="E31" i="1"/>
  <c r="H31" i="1"/>
  <c r="J31" i="1"/>
  <c r="M31" i="1"/>
  <c r="N31" i="1"/>
  <c r="G31" i="1"/>
  <c r="B31" i="1"/>
  <c r="L31" i="1"/>
  <c r="E25" i="1"/>
  <c r="H25" i="1"/>
  <c r="M25" i="1"/>
  <c r="N25" i="1"/>
  <c r="G25" i="1"/>
  <c r="B25" i="1"/>
  <c r="L25" i="1"/>
  <c r="E22" i="1"/>
  <c r="H22" i="1"/>
  <c r="J22" i="1"/>
  <c r="M22" i="1"/>
  <c r="N22" i="1"/>
  <c r="G22" i="1"/>
  <c r="B22" i="1"/>
  <c r="L22" i="1"/>
  <c r="E19" i="1"/>
  <c r="H19" i="1"/>
  <c r="M19" i="1"/>
  <c r="N19" i="1"/>
  <c r="G19" i="1"/>
  <c r="B19" i="1"/>
  <c r="L19" i="1"/>
  <c r="G9" i="1"/>
  <c r="G10" i="1" s="1"/>
  <c r="E9" i="1"/>
  <c r="E10" i="1" s="1"/>
  <c r="B9" i="1"/>
  <c r="B10" i="1" s="1"/>
  <c r="H9" i="1"/>
  <c r="J9" i="1"/>
  <c r="L9" i="1"/>
  <c r="L10" i="1" s="1"/>
  <c r="M9" i="1"/>
  <c r="M10" i="1" s="1"/>
  <c r="N9" i="1"/>
  <c r="K9" i="1" l="1"/>
  <c r="K6" i="1"/>
  <c r="K13" i="1"/>
  <c r="N10" i="1"/>
  <c r="J26" i="1"/>
  <c r="J27" i="1" s="1"/>
  <c r="J10" i="1"/>
  <c r="H10" i="1"/>
  <c r="K10" i="1"/>
  <c r="K26" i="1"/>
  <c r="K27" i="1" s="1"/>
  <c r="I26" i="1"/>
  <c r="I27" i="1" s="1"/>
  <c r="L26" i="1"/>
  <c r="L27" i="1" s="1"/>
  <c r="F26" i="1"/>
  <c r="F27" i="1" s="1"/>
  <c r="G26" i="1"/>
  <c r="G27" i="1" s="1"/>
  <c r="H26" i="1"/>
  <c r="H27" i="1" s="1"/>
  <c r="N26" i="1"/>
  <c r="N27" i="1" s="1"/>
  <c r="E26" i="1"/>
  <c r="E27" i="1" s="1"/>
  <c r="B26" i="1"/>
  <c r="B27" i="1" s="1"/>
  <c r="M26" i="1"/>
  <c r="M27" i="1" s="1"/>
</calcChain>
</file>

<file path=xl/sharedStrings.xml><?xml version="1.0" encoding="utf-8"?>
<sst xmlns="http://schemas.openxmlformats.org/spreadsheetml/2006/main" count="46" uniqueCount="43">
  <si>
    <t>EBIT</t>
  </si>
  <si>
    <t>EBITDA</t>
  </si>
  <si>
    <t>kapitał własny</t>
  </si>
  <si>
    <t>1Q 2017</t>
  </si>
  <si>
    <t>2Q 2017</t>
  </si>
  <si>
    <t>Przychody ze sprzedaży</t>
  </si>
  <si>
    <t>Amortyzacja</t>
  </si>
  <si>
    <t>Zysk brutto</t>
  </si>
  <si>
    <t>Zysk netto</t>
  </si>
  <si>
    <t>Środki pieniężne</t>
  </si>
  <si>
    <t>Aktywa ogółem</t>
  </si>
  <si>
    <t>Dług netto</t>
  </si>
  <si>
    <t>WYBRANE POZYCJE RACHUNKU ZYSKÓW I STRAT</t>
  </si>
  <si>
    <t>WYBRANE POZYCJE BILANSU:</t>
  </si>
  <si>
    <t>[dane w tys. zł]</t>
  </si>
  <si>
    <t>Łączne zobowiązania i rezerwy na zobowiązania</t>
  </si>
  <si>
    <t>RZiS SUMA 2016 / Bilans na 31.12.2016</t>
  </si>
  <si>
    <t>Suma - zadłużenie odsetkowe długoterminowe</t>
  </si>
  <si>
    <t>Suma -  zadłużenie odsetkowe krótkoterminowe</t>
  </si>
  <si>
    <t>Łączne zadłużenie odsetkowe dlugo- i krótkoterminowe</t>
  </si>
  <si>
    <t>3Q 2017</t>
  </si>
  <si>
    <t>4Q 2017</t>
  </si>
  <si>
    <t>RZiS SUMA 2017 / Bilans na 31.12.2017</t>
  </si>
  <si>
    <t>1Q 2018</t>
  </si>
  <si>
    <t>2Q 2018</t>
  </si>
  <si>
    <t>3Q 2018</t>
  </si>
  <si>
    <t>4Q 2018</t>
  </si>
  <si>
    <t>RZiS SUMA 2018 / Bilans na 31.12.2018</t>
  </si>
  <si>
    <t>1Q 2019</t>
  </si>
  <si>
    <t>2Q 2019</t>
  </si>
  <si>
    <t>Oprocentowane kredyty i pożyczki</t>
  </si>
  <si>
    <t>Pozostałe zobowiązania finansowe</t>
  </si>
  <si>
    <t>Aktywa obrotowe</t>
  </si>
  <si>
    <t>Zobowiązania krótkoterminowe</t>
  </si>
  <si>
    <t>Kapitał obrotowy netto</t>
  </si>
  <si>
    <t>OCF</t>
  </si>
  <si>
    <t>Marża %</t>
  </si>
  <si>
    <t>3Q 2019</t>
  </si>
  <si>
    <t>1 zł na akcję / 2,7 mln zł</t>
  </si>
  <si>
    <t>2 zł na akcję / 5,4 mln zł</t>
  </si>
  <si>
    <t>Segment telefoniczny</t>
  </si>
  <si>
    <t>Segment nie-telefoniczny</t>
  </si>
  <si>
    <t>DYWIDENDA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</si>
</sst>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166" fontId="8" fillId="2" borderId="1" xfId="1" applyNumberFormat="1" applyFont="1" applyFill="1" applyBorder="1" applyAlignment="1">
      <alignment horizontal="center"/>
    </xf>
    <xf numFmtId="166" fontId="8" fillId="2" borderId="0" xfId="1" applyNumberFormat="1" applyFont="1" applyFill="1" applyBorder="1" applyAlignment="1">
      <alignment horizontal="center"/>
    </xf>
    <xf numFmtId="0" fontId="0" fillId="2" borderId="0" xfId="0" applyFill="1"/>
    <xf numFmtId="164" fontId="0" fillId="2" borderId="0" xfId="1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165" fontId="6" fillId="2" borderId="0" xfId="2" applyNumberFormat="1" applyFont="1" applyFill="1"/>
    <xf numFmtId="166" fontId="1" fillId="2" borderId="0" xfId="1" applyNumberFormat="1" applyFont="1" applyFill="1" applyBorder="1" applyAlignment="1">
      <alignment horizontal="center"/>
    </xf>
    <xf numFmtId="0" fontId="4" fillId="2" borderId="0" xfId="0" applyFont="1" applyFill="1"/>
    <xf numFmtId="0" fontId="0" fillId="2" borderId="0" xfId="0" applyFont="1" applyFill="1"/>
    <xf numFmtId="164" fontId="3" fillId="2" borderId="0" xfId="1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6" fontId="1" fillId="2" borderId="4" xfId="1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/>
    </xf>
    <xf numFmtId="166" fontId="8" fillId="2" borderId="4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8" fillId="2" borderId="3" xfId="0" applyFont="1" applyFill="1" applyBorder="1" applyAlignment="1">
      <alignment horizontal="center"/>
    </xf>
    <xf numFmtId="166" fontId="8" fillId="2" borderId="3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164" fontId="1" fillId="2" borderId="1" xfId="1" applyNumberFormat="1" applyFont="1" applyFill="1" applyBorder="1" applyAlignment="1">
      <alignment horizontal="center"/>
    </xf>
    <xf numFmtId="0" fontId="8" fillId="2" borderId="1" xfId="0" applyFont="1" applyFill="1" applyBorder="1"/>
    <xf numFmtId="0" fontId="8" fillId="2" borderId="0" xfId="0" applyFont="1" applyFill="1" applyBorder="1"/>
    <xf numFmtId="166" fontId="8" fillId="2" borderId="1" xfId="0" applyNumberFormat="1" applyFont="1" applyFill="1" applyBorder="1" applyAlignment="1">
      <alignment horizontal="center"/>
    </xf>
    <xf numFmtId="0" fontId="0" fillId="2" borderId="2" xfId="0" applyFill="1" applyBorder="1"/>
    <xf numFmtId="0" fontId="10" fillId="2" borderId="0" xfId="0" applyFont="1" applyFill="1" applyBorder="1"/>
    <xf numFmtId="0" fontId="10" fillId="2" borderId="2" xfId="0" applyFont="1" applyFill="1" applyBorder="1"/>
    <xf numFmtId="166" fontId="8" fillId="2" borderId="0" xfId="0" applyNumberFormat="1" applyFont="1" applyFill="1" applyBorder="1" applyAlignment="1">
      <alignment horizontal="left"/>
    </xf>
    <xf numFmtId="166" fontId="7" fillId="2" borderId="0" xfId="1" applyNumberFormat="1" applyFont="1" applyFill="1" applyBorder="1" applyAlignment="1">
      <alignment horizontal="center" vertical="center"/>
    </xf>
    <xf numFmtId="166" fontId="8" fillId="2" borderId="0" xfId="2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166" fontId="6" fillId="2" borderId="0" xfId="1" applyNumberFormat="1" applyFont="1" applyFill="1" applyBorder="1" applyAlignment="1">
      <alignment horizontal="center"/>
    </xf>
    <xf numFmtId="0" fontId="8" fillId="2" borderId="2" xfId="0" applyFont="1" applyFill="1" applyBorder="1"/>
    <xf numFmtId="0" fontId="0" fillId="2" borderId="2" xfId="0" applyFont="1" applyFill="1" applyBorder="1"/>
    <xf numFmtId="0" fontId="0" fillId="2" borderId="5" xfId="0" applyFont="1" applyFill="1" applyBorder="1"/>
    <xf numFmtId="0" fontId="9" fillId="2" borderId="0" xfId="0" applyFont="1" applyFill="1" applyBorder="1"/>
    <xf numFmtId="0" fontId="9" fillId="2" borderId="2" xfId="0" applyFont="1" applyFill="1" applyBorder="1"/>
    <xf numFmtId="0" fontId="10" fillId="2" borderId="1" xfId="0" applyFont="1" applyFill="1" applyBorder="1"/>
    <xf numFmtId="166" fontId="10" fillId="2" borderId="1" xfId="1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6" fontId="10" fillId="2" borderId="3" xfId="1" applyNumberFormat="1" applyFont="1" applyFill="1" applyBorder="1" applyAlignment="1">
      <alignment horizontal="center"/>
    </xf>
    <xf numFmtId="0" fontId="10" fillId="2" borderId="0" xfId="0" applyFont="1" applyFill="1"/>
    <xf numFmtId="166" fontId="10" fillId="2" borderId="0" xfId="1" applyNumberFormat="1" applyFont="1" applyFill="1" applyBorder="1" applyAlignment="1">
      <alignment horizontal="center"/>
    </xf>
    <xf numFmtId="166" fontId="10" fillId="2" borderId="4" xfId="1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1" fillId="2" borderId="0" xfId="0" applyFont="1" applyFill="1"/>
    <xf numFmtId="166" fontId="10" fillId="2" borderId="0" xfId="0" applyNumberFormat="1" applyFont="1" applyFill="1" applyBorder="1" applyAlignment="1">
      <alignment horizontal="center"/>
    </xf>
    <xf numFmtId="166" fontId="10" fillId="2" borderId="4" xfId="0" applyNumberFormat="1" applyFont="1" applyFill="1" applyBorder="1" applyAlignment="1">
      <alignment horizontal="center"/>
    </xf>
    <xf numFmtId="0" fontId="11" fillId="2" borderId="6" xfId="0" applyFont="1" applyFill="1" applyBorder="1"/>
    <xf numFmtId="165" fontId="0" fillId="2" borderId="0" xfId="2" applyNumberFormat="1" applyFont="1" applyFill="1" applyBorder="1"/>
    <xf numFmtId="165" fontId="0" fillId="2" borderId="0" xfId="2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10" fontId="8" fillId="2" borderId="0" xfId="0" applyNumberFormat="1" applyFont="1" applyFill="1" applyAlignment="1">
      <alignment horizontal="center"/>
    </xf>
    <xf numFmtId="46" fontId="8" fillId="2" borderId="0" xfId="0" applyNumberFormat="1" applyFont="1" applyFill="1" applyAlignment="1">
      <alignment horizontal="center"/>
    </xf>
    <xf numFmtId="166" fontId="8" fillId="2" borderId="0" xfId="1" applyNumberFormat="1" applyFont="1" applyFill="1" applyAlignment="1">
      <alignment horizontal="center"/>
    </xf>
    <xf numFmtId="166" fontId="8" fillId="2" borderId="4" xfId="2" applyNumberFormat="1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165" fontId="8" fillId="2" borderId="1" xfId="2" applyNumberFormat="1" applyFont="1" applyFill="1" applyBorder="1" applyAlignment="1">
      <alignment horizontal="center"/>
    </xf>
    <xf numFmtId="165" fontId="8" fillId="2" borderId="0" xfId="2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10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167" fontId="8" fillId="2" borderId="7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167" fontId="8" fillId="2" borderId="8" xfId="1" applyNumberFormat="1" applyFont="1" applyFill="1" applyBorder="1" applyAlignment="1">
      <alignment horizontal="center"/>
    </xf>
    <xf numFmtId="166" fontId="10" fillId="2" borderId="9" xfId="1" applyNumberFormat="1" applyFont="1" applyFill="1" applyBorder="1" applyAlignment="1">
      <alignment horizontal="center"/>
    </xf>
    <xf numFmtId="166" fontId="8" fillId="2" borderId="8" xfId="1" applyNumberFormat="1" applyFont="1" applyFill="1" applyBorder="1" applyAlignment="1">
      <alignment horizontal="center"/>
    </xf>
    <xf numFmtId="166" fontId="8" fillId="2" borderId="8" xfId="2" applyNumberFormat="1" applyFont="1" applyFill="1" applyBorder="1" applyAlignment="1">
      <alignment horizontal="center"/>
    </xf>
    <xf numFmtId="166" fontId="8" fillId="2" borderId="9" xfId="1" applyNumberFormat="1" applyFont="1" applyFill="1" applyBorder="1" applyAlignment="1">
      <alignment horizontal="center"/>
    </xf>
    <xf numFmtId="166" fontId="1" fillId="2" borderId="8" xfId="1" applyNumberFormat="1" applyFont="1" applyFill="1" applyBorder="1" applyAlignment="1">
      <alignment horizontal="center"/>
    </xf>
    <xf numFmtId="166" fontId="10" fillId="2" borderId="8" xfId="1" applyNumberFormat="1" applyFont="1" applyFill="1" applyBorder="1" applyAlignment="1">
      <alignment horizontal="center"/>
    </xf>
    <xf numFmtId="165" fontId="0" fillId="2" borderId="8" xfId="2" applyNumberFormat="1" applyFont="1" applyFill="1" applyBorder="1" applyAlignment="1">
      <alignment horizontal="center"/>
    </xf>
    <xf numFmtId="166" fontId="6" fillId="2" borderId="9" xfId="1" applyNumberFormat="1" applyFont="1" applyFill="1" applyBorder="1" applyAlignment="1">
      <alignment horizontal="center"/>
    </xf>
    <xf numFmtId="166" fontId="6" fillId="2" borderId="8" xfId="1" applyNumberFormat="1" applyFont="1" applyFill="1" applyBorder="1" applyAlignment="1">
      <alignment horizontal="center"/>
    </xf>
    <xf numFmtId="166" fontId="1" fillId="2" borderId="9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/>
    </xf>
    <xf numFmtId="166" fontId="3" fillId="2" borderId="4" xfId="1" applyNumberFormat="1" applyFont="1" applyFill="1" applyBorder="1" applyAlignment="1">
      <alignment horizontal="center"/>
    </xf>
    <xf numFmtId="165" fontId="0" fillId="2" borderId="4" xfId="2" applyNumberFormat="1" applyFont="1" applyFill="1" applyBorder="1" applyAlignment="1">
      <alignment horizontal="center"/>
    </xf>
    <xf numFmtId="164" fontId="6" fillId="2" borderId="3" xfId="1" applyFont="1" applyFill="1" applyBorder="1" applyAlignment="1">
      <alignment horizontal="center"/>
    </xf>
    <xf numFmtId="166" fontId="6" fillId="2" borderId="4" xfId="1" applyNumberFormat="1" applyFont="1" applyFill="1" applyBorder="1" applyAlignment="1">
      <alignment horizontal="center"/>
    </xf>
    <xf numFmtId="166" fontId="8" fillId="2" borderId="4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167" fontId="8" fillId="2" borderId="10" xfId="1" applyNumberFormat="1" applyFont="1" applyFill="1" applyBorder="1" applyAlignment="1">
      <alignment horizontal="center"/>
    </xf>
    <xf numFmtId="165" fontId="6" fillId="2" borderId="0" xfId="2" applyNumberFormat="1" applyFont="1" applyFill="1" applyBorder="1"/>
    <xf numFmtId="166" fontId="8" fillId="2" borderId="7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0" xfId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0" fillId="2" borderId="0" xfId="0" applyNumberFormat="1" applyFont="1" applyFill="1" applyBorder="1" applyAlignment="1">
      <alignment horizontal="center"/>
    </xf>
    <xf numFmtId="3" fontId="0" fillId="2" borderId="0" xfId="0" applyNumberFormat="1" applyFont="1" applyFill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65" fontId="0" fillId="2" borderId="2" xfId="2" applyNumberFormat="1" applyFont="1" applyFill="1" applyBorder="1" applyAlignment="1">
      <alignment horizontal="center"/>
    </xf>
    <xf numFmtId="166" fontId="10" fillId="2" borderId="3" xfId="0" applyNumberFormat="1" applyFont="1" applyFill="1" applyBorder="1" applyAlignment="1">
      <alignment horizontal="center"/>
    </xf>
    <xf numFmtId="3" fontId="0" fillId="2" borderId="3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6" fontId="0" fillId="2" borderId="1" xfId="1" applyNumberFormat="1" applyFont="1" applyFill="1" applyBorder="1" applyAlignment="1">
      <alignment horizontal="center"/>
    </xf>
    <xf numFmtId="3" fontId="0" fillId="2" borderId="4" xfId="0" applyNumberFormat="1" applyFont="1" applyFill="1" applyBorder="1" applyAlignment="1">
      <alignment horizontal="center"/>
    </xf>
    <xf numFmtId="166" fontId="0" fillId="2" borderId="0" xfId="1" applyNumberFormat="1" applyFont="1" applyFill="1" applyBorder="1" applyAlignment="1">
      <alignment horizontal="center"/>
    </xf>
    <xf numFmtId="166" fontId="0" fillId="2" borderId="0" xfId="1" applyNumberFormat="1" applyFont="1" applyFill="1" applyAlignment="1">
      <alignment horizontal="center"/>
    </xf>
    <xf numFmtId="10" fontId="8" fillId="2" borderId="0" xfId="2" applyNumberFormat="1" applyFont="1" applyFill="1" applyAlignment="1">
      <alignment horizontal="center"/>
    </xf>
    <xf numFmtId="164" fontId="8" fillId="2" borderId="0" xfId="1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65" fontId="0" fillId="2" borderId="7" xfId="2" applyNumberFormat="1" applyFont="1" applyFill="1" applyBorder="1" applyAlignment="1">
      <alignment horizontal="center"/>
    </xf>
    <xf numFmtId="165" fontId="8" fillId="2" borderId="3" xfId="2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0" fontId="12" fillId="2" borderId="1" xfId="0" applyFont="1" applyFill="1" applyBorder="1"/>
    <xf numFmtId="164" fontId="0" fillId="2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6" fontId="8" fillId="2" borderId="0" xfId="1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tabSelected="1" view="pageBreakPreview" zoomScale="60" zoomScaleNormal="60" workbookViewId="0">
      <selection activeCell="D35" sqref="D35"/>
    </sheetView>
  </sheetViews>
  <sheetFormatPr baseColWidth="10" defaultColWidth="9.1640625" defaultRowHeight="15" x14ac:dyDescent="0.2"/>
  <cols>
    <col min="1" max="1" width="47.5" style="3" customWidth="1"/>
    <col min="2" max="2" width="16.6640625" style="22" customWidth="1"/>
    <col min="3" max="4" width="14.1640625" style="4" customWidth="1"/>
    <col min="5" max="5" width="15.33203125" style="4" customWidth="1"/>
    <col min="6" max="6" width="14.1640625" style="4" customWidth="1"/>
    <col min="7" max="7" width="16.6640625" style="4" customWidth="1"/>
    <col min="8" max="8" width="14.5" style="22" customWidth="1"/>
    <col min="9" max="9" width="14.33203125" style="72" bestFit="1" customWidth="1"/>
    <col min="10" max="11" width="14" style="22" customWidth="1"/>
    <col min="12" max="12" width="16.6640625" style="22" customWidth="1"/>
    <col min="13" max="13" width="14" style="22" customWidth="1"/>
    <col min="14" max="14" width="13.5" style="5" bestFit="1" customWidth="1"/>
    <col min="15" max="15" width="13.5" style="19" customWidth="1"/>
    <col min="16" max="16" width="7.33203125" style="5" customWidth="1"/>
    <col min="17" max="19" width="19.5" style="5" customWidth="1"/>
    <col min="20" max="23" width="9.1640625" style="3"/>
    <col min="24" max="24" width="10.5" style="3" customWidth="1"/>
    <col min="25" max="16384" width="9.1640625" style="3"/>
  </cols>
  <sheetData>
    <row r="1" spans="1:20" s="7" customFormat="1" ht="52.5" customHeight="1" x14ac:dyDescent="0.2">
      <c r="A1" s="42" t="s">
        <v>14</v>
      </c>
      <c r="B1" s="82" t="s">
        <v>16</v>
      </c>
      <c r="C1" s="14" t="s">
        <v>3</v>
      </c>
      <c r="D1" s="14" t="s">
        <v>4</v>
      </c>
      <c r="E1" s="14" t="s">
        <v>20</v>
      </c>
      <c r="F1" s="95" t="s">
        <v>21</v>
      </c>
      <c r="G1" s="82" t="s">
        <v>22</v>
      </c>
      <c r="H1" s="14" t="s">
        <v>23</v>
      </c>
      <c r="I1" s="46" t="s">
        <v>24</v>
      </c>
      <c r="J1" s="46" t="s">
        <v>25</v>
      </c>
      <c r="K1" s="107" t="s">
        <v>26</v>
      </c>
      <c r="L1" s="36" t="s">
        <v>27</v>
      </c>
      <c r="M1" s="14" t="s">
        <v>28</v>
      </c>
      <c r="N1" s="77" t="s">
        <v>29</v>
      </c>
      <c r="O1" s="127" t="s">
        <v>37</v>
      </c>
      <c r="P1" s="16"/>
    </row>
    <row r="2" spans="1:20" x14ac:dyDescent="0.2">
      <c r="A2" s="33"/>
      <c r="B2" s="83"/>
      <c r="C2" s="23"/>
      <c r="D2" s="23"/>
      <c r="E2" s="23"/>
      <c r="F2" s="96"/>
      <c r="G2" s="83"/>
      <c r="H2" s="25"/>
      <c r="I2" s="1"/>
      <c r="J2" s="25"/>
      <c r="K2" s="108"/>
      <c r="L2" s="34"/>
      <c r="M2" s="25"/>
      <c r="N2" s="78"/>
      <c r="O2" s="128"/>
      <c r="P2" s="32"/>
    </row>
    <row r="3" spans="1:20" s="8" customFormat="1" x14ac:dyDescent="0.2">
      <c r="A3" s="53" t="s">
        <v>12</v>
      </c>
      <c r="B3" s="84"/>
      <c r="C3" s="6"/>
      <c r="D3" s="6"/>
      <c r="E3" s="6"/>
      <c r="F3" s="97"/>
      <c r="G3" s="104"/>
      <c r="H3" s="110"/>
      <c r="I3" s="2"/>
      <c r="J3" s="27"/>
      <c r="K3" s="109"/>
      <c r="L3" s="81"/>
      <c r="M3" s="110"/>
      <c r="N3" s="32"/>
      <c r="O3" s="129"/>
      <c r="P3" s="32"/>
    </row>
    <row r="4" spans="1:20" s="63" customFormat="1" x14ac:dyDescent="0.2">
      <c r="A4" s="55" t="s">
        <v>5</v>
      </c>
      <c r="B4" s="85">
        <v>109345</v>
      </c>
      <c r="C4" s="56">
        <v>26822</v>
      </c>
      <c r="D4" s="56">
        <v>21632</v>
      </c>
      <c r="E4" s="111">
        <v>26308</v>
      </c>
      <c r="F4" s="58">
        <v>37234</v>
      </c>
      <c r="G4" s="90">
        <v>111996</v>
      </c>
      <c r="H4" s="56">
        <v>19266</v>
      </c>
      <c r="I4" s="56">
        <v>26817</v>
      </c>
      <c r="J4" s="111">
        <v>31640</v>
      </c>
      <c r="K4" s="58">
        <f>L4-J4-I4-H4</f>
        <v>46925</v>
      </c>
      <c r="L4" s="58">
        <v>124648</v>
      </c>
      <c r="M4" s="56">
        <v>30410</v>
      </c>
      <c r="N4" s="62">
        <v>28213</v>
      </c>
      <c r="O4" s="118">
        <v>28238</v>
      </c>
      <c r="P4" s="64"/>
    </row>
    <row r="5" spans="1:20" s="63" customFormat="1" x14ac:dyDescent="0.2">
      <c r="A5" s="80" t="s">
        <v>40</v>
      </c>
      <c r="B5" s="86">
        <v>97695</v>
      </c>
      <c r="C5" s="2">
        <v>24687</v>
      </c>
      <c r="D5" s="2">
        <v>18627</v>
      </c>
      <c r="E5" s="112">
        <v>23732</v>
      </c>
      <c r="F5" s="31">
        <v>33300</v>
      </c>
      <c r="G5" s="86">
        <v>100346</v>
      </c>
      <c r="H5" s="2">
        <v>17054</v>
      </c>
      <c r="I5" s="2">
        <v>21676</v>
      </c>
      <c r="J5" s="112">
        <v>23126</v>
      </c>
      <c r="K5" s="31">
        <v>32561</v>
      </c>
      <c r="L5" s="31">
        <v>94417</v>
      </c>
      <c r="M5" s="2">
        <v>25714</v>
      </c>
      <c r="N5" s="64">
        <v>14788</v>
      </c>
      <c r="O5" s="101">
        <v>21747</v>
      </c>
      <c r="P5" s="64"/>
    </row>
    <row r="6" spans="1:20" s="63" customFormat="1" x14ac:dyDescent="0.2">
      <c r="A6" s="80" t="s">
        <v>41</v>
      </c>
      <c r="B6" s="87">
        <f t="shared" ref="B6:O6" si="0">B4-B5</f>
        <v>11650</v>
      </c>
      <c r="C6" s="47">
        <f t="shared" si="0"/>
        <v>2135</v>
      </c>
      <c r="D6" s="47">
        <f t="shared" si="0"/>
        <v>3005</v>
      </c>
      <c r="E6" s="47">
        <f t="shared" si="0"/>
        <v>2576</v>
      </c>
      <c r="F6" s="73">
        <f t="shared" si="0"/>
        <v>3934</v>
      </c>
      <c r="G6" s="87">
        <f t="shared" si="0"/>
        <v>11650</v>
      </c>
      <c r="H6" s="47">
        <f t="shared" si="0"/>
        <v>2212</v>
      </c>
      <c r="I6" s="47">
        <f t="shared" si="0"/>
        <v>5141</v>
      </c>
      <c r="J6" s="47">
        <f t="shared" si="0"/>
        <v>8514</v>
      </c>
      <c r="K6" s="73">
        <f t="shared" si="0"/>
        <v>14364</v>
      </c>
      <c r="L6" s="73">
        <f t="shared" si="0"/>
        <v>30231</v>
      </c>
      <c r="M6" s="47">
        <f t="shared" si="0"/>
        <v>4696</v>
      </c>
      <c r="N6" s="47">
        <f t="shared" si="0"/>
        <v>13425</v>
      </c>
      <c r="O6" s="73">
        <f t="shared" si="0"/>
        <v>6491</v>
      </c>
      <c r="P6" s="64"/>
    </row>
    <row r="7" spans="1:20" s="20" customFormat="1" x14ac:dyDescent="0.2">
      <c r="A7" s="48" t="s">
        <v>0</v>
      </c>
      <c r="B7" s="88">
        <v>16917</v>
      </c>
      <c r="C7" s="1">
        <v>2747</v>
      </c>
      <c r="D7" s="1">
        <v>990</v>
      </c>
      <c r="E7" s="74">
        <v>2707</v>
      </c>
      <c r="F7" s="35">
        <v>5190</v>
      </c>
      <c r="G7" s="88">
        <v>11634</v>
      </c>
      <c r="H7" s="1">
        <v>1686</v>
      </c>
      <c r="I7" s="1">
        <v>2825</v>
      </c>
      <c r="J7" s="74">
        <v>3815</v>
      </c>
      <c r="K7" s="35">
        <f>L7-J7-I7-H7</f>
        <v>5775</v>
      </c>
      <c r="L7" s="35">
        <v>14101</v>
      </c>
      <c r="M7" s="74">
        <v>1445</v>
      </c>
      <c r="N7" s="41">
        <v>857</v>
      </c>
      <c r="O7" s="102">
        <v>877</v>
      </c>
      <c r="P7" s="29"/>
    </row>
    <row r="8" spans="1:20" s="20" customFormat="1" x14ac:dyDescent="0.2">
      <c r="A8" s="48" t="s">
        <v>6</v>
      </c>
      <c r="B8" s="89">
        <v>279</v>
      </c>
      <c r="C8" s="2">
        <v>83</v>
      </c>
      <c r="D8" s="2">
        <v>90</v>
      </c>
      <c r="E8" s="21">
        <v>89</v>
      </c>
      <c r="F8" s="31">
        <v>96</v>
      </c>
      <c r="G8" s="86">
        <v>358</v>
      </c>
      <c r="H8" s="47">
        <v>100</v>
      </c>
      <c r="I8" s="2">
        <v>116</v>
      </c>
      <c r="J8" s="21">
        <v>125</v>
      </c>
      <c r="K8" s="31">
        <f>L8-J8-I8-H8</f>
        <v>139</v>
      </c>
      <c r="L8" s="31">
        <v>480</v>
      </c>
      <c r="M8" s="47">
        <v>239</v>
      </c>
      <c r="N8" s="29">
        <v>230</v>
      </c>
      <c r="O8" s="101">
        <v>236</v>
      </c>
      <c r="P8" s="29"/>
    </row>
    <row r="9" spans="1:20" s="63" customFormat="1" x14ac:dyDescent="0.2">
      <c r="A9" s="43" t="s">
        <v>1</v>
      </c>
      <c r="B9" s="90">
        <f>B8+B7</f>
        <v>17196</v>
      </c>
      <c r="C9" s="60">
        <v>2830</v>
      </c>
      <c r="D9" s="60">
        <v>1080</v>
      </c>
      <c r="E9" s="60">
        <f t="shared" ref="E9" si="1">E8+E7</f>
        <v>2796</v>
      </c>
      <c r="F9" s="61">
        <v>5286</v>
      </c>
      <c r="G9" s="90">
        <f>G8+G7</f>
        <v>11992</v>
      </c>
      <c r="H9" s="60">
        <f t="shared" ref="H9" si="2">H8+H7</f>
        <v>1786</v>
      </c>
      <c r="I9" s="60">
        <v>2941</v>
      </c>
      <c r="J9" s="60">
        <f t="shared" ref="J9" si="3">J8+J7</f>
        <v>3940</v>
      </c>
      <c r="K9" s="61">
        <f>L9-J9-I9-H9</f>
        <v>5914</v>
      </c>
      <c r="L9" s="61">
        <f>L8+L7</f>
        <v>14581</v>
      </c>
      <c r="M9" s="60">
        <f t="shared" ref="M9" si="4">M8+M7</f>
        <v>1684</v>
      </c>
      <c r="N9" s="60">
        <f t="shared" ref="N9:O9" si="5">N8+N7</f>
        <v>1087</v>
      </c>
      <c r="O9" s="61">
        <f t="shared" si="5"/>
        <v>1113</v>
      </c>
      <c r="P9" s="60"/>
    </row>
    <row r="10" spans="1:20" s="63" customFormat="1" x14ac:dyDescent="0.2">
      <c r="A10" s="133" t="s">
        <v>36</v>
      </c>
      <c r="B10" s="91">
        <f t="shared" ref="B10:O10" si="6">B9/B4</f>
        <v>0.15726370661667199</v>
      </c>
      <c r="C10" s="68">
        <f t="shared" si="6"/>
        <v>0.10551040190888077</v>
      </c>
      <c r="D10" s="68">
        <f t="shared" si="6"/>
        <v>4.9926035502958578E-2</v>
      </c>
      <c r="E10" s="68">
        <f t="shared" si="6"/>
        <v>0.10627945871978106</v>
      </c>
      <c r="F10" s="98">
        <f t="shared" si="6"/>
        <v>0.1419670193908793</v>
      </c>
      <c r="G10" s="91">
        <f t="shared" si="6"/>
        <v>0.10707525268759599</v>
      </c>
      <c r="H10" s="68">
        <f t="shared" si="6"/>
        <v>9.270216962524655E-2</v>
      </c>
      <c r="I10" s="68">
        <f t="shared" si="6"/>
        <v>0.1096692396614088</v>
      </c>
      <c r="J10" s="68">
        <f t="shared" si="6"/>
        <v>0.12452591656131479</v>
      </c>
      <c r="K10" s="98">
        <f t="shared" si="6"/>
        <v>0.12603090037293554</v>
      </c>
      <c r="L10" s="98">
        <f t="shared" si="6"/>
        <v>0.11697740838200373</v>
      </c>
      <c r="M10" s="68">
        <f t="shared" si="6"/>
        <v>5.5376520881289047E-2</v>
      </c>
      <c r="N10" s="68">
        <f t="shared" si="6"/>
        <v>3.8528338000212665E-2</v>
      </c>
      <c r="O10" s="98">
        <f t="shared" si="6"/>
        <v>3.9414972731779872E-2</v>
      </c>
      <c r="P10" s="68"/>
      <c r="T10" s="66"/>
    </row>
    <row r="11" spans="1:20" s="13" customFormat="1" x14ac:dyDescent="0.2">
      <c r="A11" s="40" t="s">
        <v>7</v>
      </c>
      <c r="B11" s="86">
        <v>15622</v>
      </c>
      <c r="C11" s="113">
        <v>2526</v>
      </c>
      <c r="D11" s="2">
        <v>1379</v>
      </c>
      <c r="E11" s="113">
        <v>2656</v>
      </c>
      <c r="F11" s="31">
        <v>4311</v>
      </c>
      <c r="G11" s="86">
        <v>10872</v>
      </c>
      <c r="H11" s="113">
        <v>1598</v>
      </c>
      <c r="I11" s="2">
        <v>3628</v>
      </c>
      <c r="J11" s="21">
        <v>3431</v>
      </c>
      <c r="K11" s="31">
        <f>L11-J11-I11-H11</f>
        <v>5650</v>
      </c>
      <c r="L11" s="28">
        <v>14307</v>
      </c>
      <c r="M11" s="114">
        <v>1108</v>
      </c>
      <c r="N11" s="29">
        <v>519</v>
      </c>
      <c r="O11" s="101">
        <v>1173</v>
      </c>
      <c r="P11" s="29"/>
      <c r="Q11" s="18"/>
    </row>
    <row r="12" spans="1:20" s="59" customFormat="1" x14ac:dyDescent="0.2">
      <c r="A12" s="43" t="s">
        <v>8</v>
      </c>
      <c r="B12" s="90">
        <v>12238</v>
      </c>
      <c r="C12" s="115">
        <v>2120</v>
      </c>
      <c r="D12" s="60">
        <v>1496</v>
      </c>
      <c r="E12" s="115">
        <v>2108</v>
      </c>
      <c r="F12" s="61">
        <v>3425</v>
      </c>
      <c r="G12" s="90">
        <v>9149</v>
      </c>
      <c r="H12" s="115">
        <v>1272</v>
      </c>
      <c r="I12" s="60">
        <v>2934</v>
      </c>
      <c r="J12" s="64">
        <v>2768</v>
      </c>
      <c r="K12" s="61">
        <f>L12-J12-I12-H12</f>
        <v>4521</v>
      </c>
      <c r="L12" s="61">
        <v>11495</v>
      </c>
      <c r="M12" s="116">
        <v>894</v>
      </c>
      <c r="N12" s="64">
        <v>469</v>
      </c>
      <c r="O12" s="65">
        <v>879</v>
      </c>
      <c r="P12" s="64"/>
      <c r="Q12" s="43"/>
    </row>
    <row r="13" spans="1:20" s="59" customFormat="1" x14ac:dyDescent="0.2">
      <c r="A13" s="133" t="s">
        <v>36</v>
      </c>
      <c r="B13" s="98">
        <f t="shared" ref="B13:O13" si="7">B12/B4</f>
        <v>0.11192098404133705</v>
      </c>
      <c r="C13" s="68">
        <f t="shared" si="7"/>
        <v>7.9039594362836474E-2</v>
      </c>
      <c r="D13" s="68">
        <f t="shared" si="7"/>
        <v>6.9156804733727817E-2</v>
      </c>
      <c r="E13" s="68">
        <f t="shared" si="7"/>
        <v>8.0127717804470117E-2</v>
      </c>
      <c r="F13" s="98">
        <f t="shared" si="7"/>
        <v>9.1985819412365041E-2</v>
      </c>
      <c r="G13" s="91">
        <f t="shared" si="7"/>
        <v>8.169041751491124E-2</v>
      </c>
      <c r="H13" s="68">
        <f t="shared" si="7"/>
        <v>6.6023045780130796E-2</v>
      </c>
      <c r="I13" s="68">
        <f t="shared" si="7"/>
        <v>0.10940821120930753</v>
      </c>
      <c r="J13" s="68">
        <f t="shared" si="7"/>
        <v>8.7484197218710494E-2</v>
      </c>
      <c r="K13" s="98">
        <f t="shared" si="7"/>
        <v>9.6345231752797023E-2</v>
      </c>
      <c r="L13" s="98">
        <f t="shared" si="7"/>
        <v>9.2219690648867217E-2</v>
      </c>
      <c r="M13" s="68">
        <f t="shared" si="7"/>
        <v>2.9398224268332784E-2</v>
      </c>
      <c r="N13" s="117">
        <f t="shared" si="7"/>
        <v>1.6623542338638216E-2</v>
      </c>
      <c r="O13" s="130">
        <f t="shared" si="7"/>
        <v>3.1128266874424534E-2</v>
      </c>
      <c r="P13" s="67"/>
      <c r="Q13" s="43"/>
    </row>
    <row r="14" spans="1:20" s="10" customFormat="1" x14ac:dyDescent="0.2">
      <c r="A14" s="39"/>
      <c r="B14" s="92"/>
      <c r="C14" s="26"/>
      <c r="D14" s="26"/>
      <c r="E14" s="26"/>
      <c r="F14" s="99"/>
      <c r="G14" s="92"/>
      <c r="H14" s="26"/>
      <c r="I14" s="30"/>
      <c r="J14" s="26"/>
      <c r="K14" s="35"/>
      <c r="L14" s="35"/>
      <c r="M14" s="26"/>
      <c r="N14" s="75"/>
      <c r="O14" s="131"/>
      <c r="P14" s="76"/>
      <c r="Q14" s="105"/>
    </row>
    <row r="15" spans="1:20" s="9" customFormat="1" x14ac:dyDescent="0.2">
      <c r="A15" s="54" t="s">
        <v>13</v>
      </c>
      <c r="B15" s="93"/>
      <c r="C15" s="49"/>
      <c r="D15" s="49"/>
      <c r="E15" s="49"/>
      <c r="F15" s="100"/>
      <c r="G15" s="93"/>
      <c r="H15" s="49"/>
      <c r="I15" s="49"/>
      <c r="J15" s="49"/>
      <c r="K15" s="100"/>
      <c r="L15" s="106"/>
      <c r="M15" s="49"/>
      <c r="N15" s="19"/>
      <c r="O15" s="132"/>
      <c r="P15" s="19"/>
    </row>
    <row r="16" spans="1:20" s="8" customFormat="1" x14ac:dyDescent="0.2">
      <c r="A16" s="18" t="s">
        <v>9</v>
      </c>
      <c r="B16" s="94">
        <v>639</v>
      </c>
      <c r="C16" s="24">
        <v>537</v>
      </c>
      <c r="D16" s="24">
        <v>35981</v>
      </c>
      <c r="E16" s="24">
        <v>16419</v>
      </c>
      <c r="F16" s="102">
        <v>20735</v>
      </c>
      <c r="G16" s="88">
        <v>20735</v>
      </c>
      <c r="H16" s="41">
        <v>13303</v>
      </c>
      <c r="I16" s="74">
        <v>9915</v>
      </c>
      <c r="J16" s="74">
        <v>8654</v>
      </c>
      <c r="K16" s="35">
        <v>12410</v>
      </c>
      <c r="L16" s="35">
        <v>12410</v>
      </c>
      <c r="M16" s="41">
        <v>10333</v>
      </c>
      <c r="N16" s="1">
        <v>7613</v>
      </c>
      <c r="O16" s="35">
        <v>16411</v>
      </c>
      <c r="P16" s="2"/>
    </row>
    <row r="17" spans="1:16" s="12" customFormat="1" x14ac:dyDescent="0.2">
      <c r="A17" s="50" t="s">
        <v>10</v>
      </c>
      <c r="B17" s="86">
        <v>51931</v>
      </c>
      <c r="C17" s="113">
        <v>53283</v>
      </c>
      <c r="D17" s="11">
        <v>90467</v>
      </c>
      <c r="E17" s="11">
        <v>66435</v>
      </c>
      <c r="F17" s="101">
        <v>69681</v>
      </c>
      <c r="G17" s="86">
        <v>69681</v>
      </c>
      <c r="H17" s="113">
        <v>66986</v>
      </c>
      <c r="I17" s="113">
        <v>75122</v>
      </c>
      <c r="J17" s="114">
        <v>78936</v>
      </c>
      <c r="K17" s="31">
        <v>87752</v>
      </c>
      <c r="L17" s="31">
        <v>87752</v>
      </c>
      <c r="M17" s="29">
        <v>84885</v>
      </c>
      <c r="N17" s="2">
        <v>78322</v>
      </c>
      <c r="O17" s="31">
        <v>79094</v>
      </c>
      <c r="P17" s="2"/>
    </row>
    <row r="18" spans="1:16" s="63" customFormat="1" x14ac:dyDescent="0.2">
      <c r="A18" s="43" t="s">
        <v>2</v>
      </c>
      <c r="B18" s="85">
        <v>17564</v>
      </c>
      <c r="C18" s="111">
        <v>19683</v>
      </c>
      <c r="D18" s="56">
        <v>55759</v>
      </c>
      <c r="E18" s="62">
        <v>57866</v>
      </c>
      <c r="F18" s="118">
        <v>61292</v>
      </c>
      <c r="G18" s="85">
        <v>61292</v>
      </c>
      <c r="H18" s="111">
        <v>62564</v>
      </c>
      <c r="I18" s="111">
        <v>63479</v>
      </c>
      <c r="J18" s="111">
        <v>66162</v>
      </c>
      <c r="K18" s="58">
        <v>70636</v>
      </c>
      <c r="L18" s="58">
        <v>70636</v>
      </c>
      <c r="M18" s="62">
        <v>71530</v>
      </c>
      <c r="N18" s="56">
        <v>66467</v>
      </c>
      <c r="O18" s="58">
        <v>67326</v>
      </c>
      <c r="P18" s="60"/>
    </row>
    <row r="19" spans="1:16" s="13" customFormat="1" x14ac:dyDescent="0.2">
      <c r="A19" s="45" t="s">
        <v>15</v>
      </c>
      <c r="B19" s="86">
        <f>B17-B18</f>
        <v>34367</v>
      </c>
      <c r="C19" s="2">
        <v>33600</v>
      </c>
      <c r="D19" s="2">
        <v>34708</v>
      </c>
      <c r="E19" s="2">
        <f t="shared" ref="E19:F19" si="8">E17-E18</f>
        <v>8569</v>
      </c>
      <c r="F19" s="31">
        <f t="shared" si="8"/>
        <v>8389</v>
      </c>
      <c r="G19" s="86">
        <f t="shared" ref="G19" si="9">G17-G18</f>
        <v>8389</v>
      </c>
      <c r="H19" s="2">
        <f t="shared" ref="H19" si="10">H17-H18</f>
        <v>4422</v>
      </c>
      <c r="I19" s="2">
        <f t="shared" ref="I19" si="11">I17-I18</f>
        <v>11643</v>
      </c>
      <c r="J19" s="2">
        <f t="shared" ref="J19:K19" si="12">J17-J18</f>
        <v>12774</v>
      </c>
      <c r="K19" s="31">
        <f t="shared" si="12"/>
        <v>17116</v>
      </c>
      <c r="L19" s="31">
        <f t="shared" ref="L19" si="13">L17-L18</f>
        <v>17116</v>
      </c>
      <c r="M19" s="2">
        <f t="shared" ref="M19:O19" si="14">M17-M18</f>
        <v>13355</v>
      </c>
      <c r="N19" s="2">
        <f t="shared" si="14"/>
        <v>11855</v>
      </c>
      <c r="O19" s="31">
        <f t="shared" si="14"/>
        <v>11768</v>
      </c>
      <c r="P19" s="2"/>
    </row>
    <row r="20" spans="1:16" s="13" customFormat="1" x14ac:dyDescent="0.2">
      <c r="A20" s="37" t="s">
        <v>30</v>
      </c>
      <c r="B20" s="88">
        <v>0</v>
      </c>
      <c r="C20" s="24">
        <v>0</v>
      </c>
      <c r="D20" s="24">
        <v>0</v>
      </c>
      <c r="E20" s="24">
        <v>0</v>
      </c>
      <c r="F20" s="102">
        <v>0</v>
      </c>
      <c r="G20" s="88">
        <v>0</v>
      </c>
      <c r="H20" s="41">
        <v>0</v>
      </c>
      <c r="I20" s="1">
        <v>217</v>
      </c>
      <c r="J20" s="1">
        <v>186</v>
      </c>
      <c r="K20" s="35">
        <v>31</v>
      </c>
      <c r="L20" s="35">
        <v>31</v>
      </c>
      <c r="M20" s="41">
        <v>0</v>
      </c>
      <c r="N20" s="1">
        <v>0</v>
      </c>
      <c r="O20" s="35">
        <v>0</v>
      </c>
      <c r="P20" s="2"/>
    </row>
    <row r="21" spans="1:16" s="13" customFormat="1" x14ac:dyDescent="0.2">
      <c r="A21" s="18" t="s">
        <v>31</v>
      </c>
      <c r="B21" s="86">
        <v>519</v>
      </c>
      <c r="C21" s="11">
        <v>490</v>
      </c>
      <c r="D21" s="11">
        <v>594</v>
      </c>
      <c r="E21" s="2">
        <v>533</v>
      </c>
      <c r="F21" s="101">
        <v>469</v>
      </c>
      <c r="G21" s="86">
        <v>469</v>
      </c>
      <c r="H21" s="29">
        <v>281</v>
      </c>
      <c r="I21" s="2">
        <v>397</v>
      </c>
      <c r="J21" s="2">
        <v>355</v>
      </c>
      <c r="K21" s="31">
        <v>292</v>
      </c>
      <c r="L21" s="31">
        <v>292</v>
      </c>
      <c r="M21" s="29">
        <v>241</v>
      </c>
      <c r="N21" s="2">
        <v>224</v>
      </c>
      <c r="O21" s="31">
        <v>206</v>
      </c>
      <c r="P21" s="2"/>
    </row>
    <row r="22" spans="1:16" s="13" customFormat="1" x14ac:dyDescent="0.2">
      <c r="A22" s="51" t="s">
        <v>17</v>
      </c>
      <c r="B22" s="86">
        <f>B21+B20</f>
        <v>519</v>
      </c>
      <c r="C22" s="2">
        <v>490</v>
      </c>
      <c r="D22" s="11">
        <v>594</v>
      </c>
      <c r="E22" s="2">
        <f t="shared" ref="E22:F22" si="15">E21+E20</f>
        <v>533</v>
      </c>
      <c r="F22" s="31">
        <f t="shared" si="15"/>
        <v>469</v>
      </c>
      <c r="G22" s="86">
        <f t="shared" ref="G22" si="16">G21+G20</f>
        <v>469</v>
      </c>
      <c r="H22" s="2">
        <f t="shared" ref="H22" si="17">H21+H20</f>
        <v>281</v>
      </c>
      <c r="I22" s="2">
        <f t="shared" ref="I22" si="18">I21+I20</f>
        <v>614</v>
      </c>
      <c r="J22" s="2">
        <f t="shared" ref="J22:K22" si="19">J21+J20</f>
        <v>541</v>
      </c>
      <c r="K22" s="31">
        <f t="shared" si="19"/>
        <v>323</v>
      </c>
      <c r="L22" s="31">
        <f t="shared" ref="L22" si="20">L21+L20</f>
        <v>323</v>
      </c>
      <c r="M22" s="2">
        <f t="shared" ref="M22:O22" si="21">M21+M20</f>
        <v>241</v>
      </c>
      <c r="N22" s="2">
        <f t="shared" si="21"/>
        <v>224</v>
      </c>
      <c r="O22" s="31">
        <f t="shared" si="21"/>
        <v>206</v>
      </c>
      <c r="P22" s="2"/>
    </row>
    <row r="23" spans="1:16" s="13" customFormat="1" x14ac:dyDescent="0.2">
      <c r="A23" s="37" t="s">
        <v>30</v>
      </c>
      <c r="B23" s="94">
        <v>20319</v>
      </c>
      <c r="C23" s="74">
        <v>27013</v>
      </c>
      <c r="D23" s="24">
        <v>28011</v>
      </c>
      <c r="E23" s="24">
        <v>2699</v>
      </c>
      <c r="F23" s="119">
        <v>1690</v>
      </c>
      <c r="G23" s="94">
        <v>1690</v>
      </c>
      <c r="H23" s="41">
        <v>625</v>
      </c>
      <c r="I23" s="74">
        <v>1717</v>
      </c>
      <c r="J23" s="74">
        <v>4598</v>
      </c>
      <c r="K23" s="35">
        <v>9048</v>
      </c>
      <c r="L23" s="35">
        <v>9048</v>
      </c>
      <c r="M23" s="74">
        <v>6107</v>
      </c>
      <c r="N23" s="1">
        <v>4122</v>
      </c>
      <c r="O23" s="35">
        <v>3261</v>
      </c>
      <c r="P23" s="2"/>
    </row>
    <row r="24" spans="1:16" s="8" customFormat="1" x14ac:dyDescent="0.2">
      <c r="A24" s="13" t="s">
        <v>31</v>
      </c>
      <c r="B24" s="86">
        <v>489</v>
      </c>
      <c r="C24" s="21">
        <v>480</v>
      </c>
      <c r="D24" s="11">
        <v>285</v>
      </c>
      <c r="E24" s="2">
        <v>272</v>
      </c>
      <c r="F24" s="101">
        <v>403</v>
      </c>
      <c r="G24" s="86">
        <v>403</v>
      </c>
      <c r="H24" s="29">
        <v>425</v>
      </c>
      <c r="I24" s="2">
        <v>539</v>
      </c>
      <c r="J24" s="20">
        <v>518</v>
      </c>
      <c r="K24" s="31">
        <v>454</v>
      </c>
      <c r="L24" s="31">
        <v>454</v>
      </c>
      <c r="M24" s="29">
        <v>270</v>
      </c>
      <c r="N24" s="2">
        <v>343</v>
      </c>
      <c r="O24" s="31">
        <v>241</v>
      </c>
      <c r="P24" s="2"/>
    </row>
    <row r="25" spans="1:16" s="8" customFormat="1" x14ac:dyDescent="0.2">
      <c r="A25" s="37" t="s">
        <v>18</v>
      </c>
      <c r="B25" s="88">
        <f>B24+B23</f>
        <v>20808</v>
      </c>
      <c r="C25" s="1">
        <v>27493</v>
      </c>
      <c r="D25" s="24">
        <v>28296</v>
      </c>
      <c r="E25" s="1">
        <f>E24+E30</f>
        <v>7066</v>
      </c>
      <c r="F25" s="35">
        <f t="shared" ref="F25" si="22">F24+F23</f>
        <v>2093</v>
      </c>
      <c r="G25" s="88">
        <f t="shared" ref="G25" si="23">G24+G23</f>
        <v>2093</v>
      </c>
      <c r="H25" s="1">
        <f t="shared" ref="H25" si="24">H24+H23</f>
        <v>1050</v>
      </c>
      <c r="I25" s="1">
        <f t="shared" ref="I25" si="25">I24+I23</f>
        <v>2256</v>
      </c>
      <c r="J25" s="1">
        <f t="shared" ref="J25:K25" si="26">J24+J23</f>
        <v>5116</v>
      </c>
      <c r="K25" s="35">
        <f t="shared" si="26"/>
        <v>9502</v>
      </c>
      <c r="L25" s="35">
        <f t="shared" ref="L25" si="27">L24+L23</f>
        <v>9502</v>
      </c>
      <c r="M25" s="1">
        <f t="shared" ref="M25:O25" si="28">M24+M23</f>
        <v>6377</v>
      </c>
      <c r="N25" s="1">
        <f t="shared" si="28"/>
        <v>4465</v>
      </c>
      <c r="O25" s="35">
        <f t="shared" si="28"/>
        <v>3502</v>
      </c>
      <c r="P25" s="2"/>
    </row>
    <row r="26" spans="1:16" s="13" customFormat="1" ht="13.5" customHeight="1" x14ac:dyDescent="0.2">
      <c r="A26" s="18" t="s">
        <v>19</v>
      </c>
      <c r="B26" s="86">
        <f>B25+B22</f>
        <v>21327</v>
      </c>
      <c r="C26" s="2">
        <v>27983</v>
      </c>
      <c r="D26" s="11">
        <v>28890</v>
      </c>
      <c r="E26" s="2">
        <f t="shared" ref="E26:F26" si="29">E25+E22</f>
        <v>7599</v>
      </c>
      <c r="F26" s="31">
        <f t="shared" si="29"/>
        <v>2562</v>
      </c>
      <c r="G26" s="86">
        <f t="shared" ref="G26" si="30">G25+G22</f>
        <v>2562</v>
      </c>
      <c r="H26" s="2">
        <f t="shared" ref="H26" si="31">H25+H22</f>
        <v>1331</v>
      </c>
      <c r="I26" s="2">
        <f t="shared" ref="I26" si="32">I25+I22</f>
        <v>2870</v>
      </c>
      <c r="J26" s="2">
        <f t="shared" ref="J26:K26" si="33">J25+J22</f>
        <v>5657</v>
      </c>
      <c r="K26" s="31">
        <f t="shared" si="33"/>
        <v>9825</v>
      </c>
      <c r="L26" s="31">
        <f t="shared" ref="L26" si="34">L25+L22</f>
        <v>9825</v>
      </c>
      <c r="M26" s="2">
        <f t="shared" ref="M26:O26" si="35">M25+M22</f>
        <v>6618</v>
      </c>
      <c r="N26" s="2">
        <f t="shared" si="35"/>
        <v>4689</v>
      </c>
      <c r="O26" s="31">
        <f t="shared" si="35"/>
        <v>3708</v>
      </c>
      <c r="P26" s="2"/>
    </row>
    <row r="27" spans="1:16" s="59" customFormat="1" x14ac:dyDescent="0.2">
      <c r="A27" s="44" t="s">
        <v>11</v>
      </c>
      <c r="B27" s="90">
        <f>B26-B16</f>
        <v>20688</v>
      </c>
      <c r="C27" s="60">
        <v>27446</v>
      </c>
      <c r="D27" s="60">
        <v>-7091</v>
      </c>
      <c r="E27" s="60">
        <f t="shared" ref="E27:F27" si="36">E26-E16</f>
        <v>-8820</v>
      </c>
      <c r="F27" s="61">
        <f t="shared" si="36"/>
        <v>-18173</v>
      </c>
      <c r="G27" s="90">
        <f t="shared" ref="G27" si="37">G26-G16</f>
        <v>-18173</v>
      </c>
      <c r="H27" s="60">
        <f t="shared" ref="H27" si="38">H26-H16</f>
        <v>-11972</v>
      </c>
      <c r="I27" s="60">
        <f t="shared" ref="I27" si="39">I26-I16</f>
        <v>-7045</v>
      </c>
      <c r="J27" s="60">
        <f t="shared" ref="J27:K27" si="40">J26-J16</f>
        <v>-2997</v>
      </c>
      <c r="K27" s="61">
        <f t="shared" si="40"/>
        <v>-2585</v>
      </c>
      <c r="L27" s="61">
        <f t="shared" ref="L27" si="41">L26-L16</f>
        <v>-2585</v>
      </c>
      <c r="M27" s="60">
        <f t="shared" ref="M27:O27" si="42">M26-M16</f>
        <v>-3715</v>
      </c>
      <c r="N27" s="60">
        <f t="shared" si="42"/>
        <v>-2924</v>
      </c>
      <c r="O27" s="61">
        <f t="shared" si="42"/>
        <v>-12703</v>
      </c>
      <c r="P27" s="60"/>
    </row>
    <row r="28" spans="1:16" s="13" customFormat="1" x14ac:dyDescent="0.2">
      <c r="A28" s="18"/>
      <c r="B28" s="88"/>
      <c r="C28" s="38"/>
      <c r="D28" s="24">
        <v>0</v>
      </c>
      <c r="E28" s="15"/>
      <c r="F28" s="102"/>
      <c r="G28" s="88"/>
      <c r="H28" s="120"/>
      <c r="I28" s="1"/>
      <c r="J28" s="17"/>
      <c r="K28" s="35"/>
      <c r="L28" s="35"/>
      <c r="M28" s="120"/>
      <c r="N28" s="1"/>
      <c r="O28" s="35"/>
      <c r="P28" s="2"/>
    </row>
    <row r="29" spans="1:16" s="13" customFormat="1" x14ac:dyDescent="0.2">
      <c r="A29" s="39" t="s">
        <v>32</v>
      </c>
      <c r="B29" s="94">
        <v>49927</v>
      </c>
      <c r="C29" s="74">
        <v>51127</v>
      </c>
      <c r="D29" s="24">
        <v>88187</v>
      </c>
      <c r="E29" s="24">
        <v>64095</v>
      </c>
      <c r="F29" s="119">
        <v>67517</v>
      </c>
      <c r="G29" s="94">
        <v>67517</v>
      </c>
      <c r="H29" s="74">
        <v>64571</v>
      </c>
      <c r="I29" s="121">
        <v>69884</v>
      </c>
      <c r="J29" s="1">
        <v>73717</v>
      </c>
      <c r="K29" s="35">
        <v>82664</v>
      </c>
      <c r="L29" s="35">
        <v>82664</v>
      </c>
      <c r="M29" s="121">
        <v>79329</v>
      </c>
      <c r="N29" s="1">
        <v>71806</v>
      </c>
      <c r="O29" s="35">
        <v>72832</v>
      </c>
      <c r="P29" s="19"/>
    </row>
    <row r="30" spans="1:16" s="13" customFormat="1" x14ac:dyDescent="0.2">
      <c r="A30" s="40" t="s">
        <v>33</v>
      </c>
      <c r="B30" s="89">
        <v>33328</v>
      </c>
      <c r="C30" s="113">
        <v>31711</v>
      </c>
      <c r="D30" s="11">
        <v>32971</v>
      </c>
      <c r="E30" s="11">
        <v>6794</v>
      </c>
      <c r="F30" s="122">
        <v>7634</v>
      </c>
      <c r="G30" s="89">
        <v>7634</v>
      </c>
      <c r="H30" s="113">
        <v>3891</v>
      </c>
      <c r="I30" s="123">
        <v>10627</v>
      </c>
      <c r="J30" s="2">
        <v>11934</v>
      </c>
      <c r="K30" s="31">
        <v>16455</v>
      </c>
      <c r="L30" s="31">
        <v>16455</v>
      </c>
      <c r="M30" s="124">
        <v>12736</v>
      </c>
      <c r="N30" s="2">
        <v>11298</v>
      </c>
      <c r="O30" s="31">
        <v>11201</v>
      </c>
      <c r="P30" s="19"/>
    </row>
    <row r="31" spans="1:16" s="59" customFormat="1" x14ac:dyDescent="0.2">
      <c r="A31" s="59" t="s">
        <v>34</v>
      </c>
      <c r="B31" s="90">
        <f>B29-B30</f>
        <v>16599</v>
      </c>
      <c r="C31" s="60">
        <v>19416</v>
      </c>
      <c r="D31" s="60">
        <v>55216</v>
      </c>
      <c r="E31" s="60">
        <f>E29-E30</f>
        <v>57301</v>
      </c>
      <c r="F31" s="61">
        <f t="shared" ref="F31" si="43">F29-F30</f>
        <v>59883</v>
      </c>
      <c r="G31" s="90">
        <f t="shared" ref="G31" si="44">G29-G30</f>
        <v>59883</v>
      </c>
      <c r="H31" s="60">
        <f t="shared" ref="H31" si="45">H29-H30</f>
        <v>60680</v>
      </c>
      <c r="I31" s="60">
        <f t="shared" ref="I31" si="46">I29-I30</f>
        <v>59257</v>
      </c>
      <c r="J31" s="60">
        <f t="shared" ref="J31:K31" si="47">J29-J30</f>
        <v>61783</v>
      </c>
      <c r="K31" s="61">
        <f t="shared" si="47"/>
        <v>66209</v>
      </c>
      <c r="L31" s="61">
        <f t="shared" ref="L31" si="48">L29-L30</f>
        <v>66209</v>
      </c>
      <c r="M31" s="60">
        <f t="shared" ref="M31:O31" si="49">M29-M30</f>
        <v>66593</v>
      </c>
      <c r="N31" s="60">
        <f t="shared" si="49"/>
        <v>60508</v>
      </c>
      <c r="O31" s="61">
        <f t="shared" si="49"/>
        <v>61631</v>
      </c>
      <c r="P31" s="60"/>
    </row>
    <row r="32" spans="1:16" s="13" customFormat="1" x14ac:dyDescent="0.2">
      <c r="A32" s="52"/>
      <c r="B32" s="88"/>
      <c r="C32" s="38"/>
      <c r="D32" s="24">
        <v>0</v>
      </c>
      <c r="E32" s="38"/>
      <c r="F32" s="103"/>
      <c r="G32" s="88"/>
      <c r="H32" s="120"/>
      <c r="I32" s="1"/>
      <c r="J32" s="17"/>
      <c r="K32" s="35"/>
      <c r="L32" s="35"/>
      <c r="M32" s="120"/>
      <c r="N32" s="17"/>
      <c r="O32" s="35"/>
      <c r="P32" s="19"/>
    </row>
    <row r="33" spans="1:19" s="59" customFormat="1" x14ac:dyDescent="0.2">
      <c r="A33" s="55" t="s">
        <v>35</v>
      </c>
      <c r="B33" s="85">
        <v>-7841</v>
      </c>
      <c r="C33" s="56">
        <v>-6479</v>
      </c>
      <c r="D33" s="56">
        <v>-6489</v>
      </c>
      <c r="E33" s="56">
        <v>5515</v>
      </c>
      <c r="F33" s="58">
        <v>5240</v>
      </c>
      <c r="G33" s="85">
        <v>4266</v>
      </c>
      <c r="H33" s="111">
        <v>-5786</v>
      </c>
      <c r="I33" s="56">
        <v>-2000</v>
      </c>
      <c r="J33" s="62">
        <v>-1153</v>
      </c>
      <c r="K33" s="58">
        <v>-248</v>
      </c>
      <c r="L33" s="58">
        <v>-9187</v>
      </c>
      <c r="M33" s="62">
        <v>1866</v>
      </c>
      <c r="N33" s="62">
        <v>6103</v>
      </c>
      <c r="O33" s="58">
        <f>16738-N33-M33</f>
        <v>8769</v>
      </c>
      <c r="P33" s="57"/>
    </row>
    <row r="34" spans="1:19" x14ac:dyDescent="0.2">
      <c r="A34" s="134"/>
      <c r="B34" s="17"/>
      <c r="C34" s="135"/>
      <c r="D34" s="135"/>
      <c r="E34" s="135"/>
      <c r="F34" s="136"/>
      <c r="G34" s="17"/>
      <c r="H34" s="25"/>
      <c r="I34" s="1"/>
      <c r="J34" s="136"/>
      <c r="K34" s="25"/>
      <c r="L34" s="25"/>
      <c r="M34" s="137"/>
      <c r="N34" s="17"/>
      <c r="O34" s="34"/>
      <c r="P34" s="19"/>
      <c r="S34" s="19"/>
    </row>
    <row r="35" spans="1:19" x14ac:dyDescent="0.2">
      <c r="A35" s="69" t="s">
        <v>42</v>
      </c>
      <c r="B35" s="5"/>
      <c r="Q35" s="3"/>
    </row>
    <row r="36" spans="1:19" x14ac:dyDescent="0.2">
      <c r="I36" s="138" t="s">
        <v>38</v>
      </c>
      <c r="N36" s="139" t="s">
        <v>39</v>
      </c>
      <c r="Q36" s="71"/>
    </row>
    <row r="37" spans="1:19" x14ac:dyDescent="0.2">
      <c r="I37" s="138"/>
      <c r="N37" s="139"/>
    </row>
    <row r="38" spans="1:19" x14ac:dyDescent="0.2">
      <c r="I38" s="125"/>
      <c r="N38" s="70"/>
      <c r="O38" s="79"/>
    </row>
    <row r="43" spans="1:19" x14ac:dyDescent="0.2">
      <c r="I43" s="126"/>
    </row>
  </sheetData>
  <mergeCells count="2">
    <mergeCell ref="I36:I37"/>
    <mergeCell ref="N36:N37"/>
  </mergeCells>
  <pageMargins left="0.7" right="0.7" top="0.75" bottom="0.75" header="0.3" footer="0.3"/>
  <pageSetup paperSize="9" scale="25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63B1C3E4A96548BA2E164A8CFADDB6" ma:contentTypeVersion="10" ma:contentTypeDescription="Utwórz nowy dokument." ma:contentTypeScope="" ma:versionID="53711cf2e6536127e4d748aa8786ba59">
  <xsd:schema xmlns:xsd="http://www.w3.org/2001/XMLSchema" xmlns:xs="http://www.w3.org/2001/XMLSchema" xmlns:p="http://schemas.microsoft.com/office/2006/metadata/properties" xmlns:ns3="9d4fa225-37db-45fd-a2cc-afbc9b15ea62" xmlns:ns4="bbfe8bd9-6351-4fb6-a714-a6f6f90071e5" targetNamespace="http://schemas.microsoft.com/office/2006/metadata/properties" ma:root="true" ma:fieldsID="5f356d6f3f88a7d145ab91bc5a5209ae" ns3:_="" ns4:_="">
    <xsd:import namespace="9d4fa225-37db-45fd-a2cc-afbc9b15ea62"/>
    <xsd:import namespace="bbfe8bd9-6351-4fb6-a714-a6f6f90071e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4fa225-37db-45fd-a2cc-afbc9b15ea6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fe8bd9-6351-4fb6-a714-a6f6f90071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D34E9-D255-48F6-8771-2A1D1F0CDE4C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bfe8bd9-6351-4fb6-a714-a6f6f90071e5"/>
    <ds:schemaRef ds:uri="9d4fa225-37db-45fd-a2cc-afbc9b15ea62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B25A25-3C39-477B-B99A-5A4D53F871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72C236-F470-421E-844C-688C1882EE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4fa225-37db-45fd-a2cc-afbc9b15ea62"/>
    <ds:schemaRef ds:uri="bbfe8bd9-6351-4fb6-a714-a6f6f9007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finansowe</vt:lpstr>
      <vt:lpstr>'Dane finansowe'!Obszar_wydruku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Grzejszczak</dc:creator>
  <cp:lastModifiedBy>Krzysztof Kogut</cp:lastModifiedBy>
  <dcterms:created xsi:type="dcterms:W3CDTF">2016-10-01T05:35:13Z</dcterms:created>
  <dcterms:modified xsi:type="dcterms:W3CDTF">2020-01-03T13:43:51Z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0x010100F263B1C3E4A96548BA2E164A8CFADDB6</vt:lpwstr>
  </property>
</Properties>
</file>